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'Лист1'!$A$1:$H$52</definedName>
  </definedNames>
  <calcPr fullCalcOnLoad="1"/>
</workbook>
</file>

<file path=xl/sharedStrings.xml><?xml version="1.0" encoding="utf-8"?>
<sst xmlns="http://schemas.openxmlformats.org/spreadsheetml/2006/main" count="142" uniqueCount="105">
  <si>
    <t>Расчет</t>
  </si>
  <si>
    <t>годовой арендной платы к договору аренды нежилых помещений,                                                                находящихся в казне муниципального района</t>
  </si>
  <si>
    <t xml:space="preserve">    от 01.01.2022 г.</t>
  </si>
  <si>
    <t>Адрес помещения:</t>
  </si>
  <si>
    <t>РБ, с. Чекмагушевский район, с. Тайняшево, ул. Центральная, 32</t>
  </si>
  <si>
    <t>Арендатор:</t>
  </si>
  <si>
    <t>АО "Почта России"</t>
  </si>
  <si>
    <t>Арендодатель:</t>
  </si>
  <si>
    <t>Администрация сельского поселения Тайняшевскийй сельсовет                                                               Республики Башкортостан</t>
  </si>
  <si>
    <r>
      <t>В  соответствии  с "</t>
    </r>
    <r>
      <rPr>
        <sz val="11"/>
        <color indexed="10"/>
        <rFont val="Times New Roman"/>
        <family val="1"/>
      </rPr>
      <t>Методикой расчета годовой арендной платы за пользование объектами муниципального нежилого фонда МР Чекмагушевский район РБ" утвержденного решением Совета  от 16.03.2022 г. №103</t>
    </r>
    <r>
      <rPr>
        <sz val="11"/>
        <rFont val="Times New Roman"/>
        <family val="1"/>
      </rPr>
      <t xml:space="preserve"> арендная плата рассчитывается следующим образом:
</t>
    </r>
  </si>
  <si>
    <t>Апл=Сс*К1*К2*К3*К4*К5*К6*К7*К8*К9*Кл*S*(1+Кндс)*Кн</t>
  </si>
  <si>
    <t>Обозначение</t>
  </si>
  <si>
    <t>Содержание</t>
  </si>
  <si>
    <t>Значение</t>
  </si>
  <si>
    <t>Апл.</t>
  </si>
  <si>
    <t>Арендная плата (руб.)</t>
  </si>
  <si>
    <t>S</t>
  </si>
  <si>
    <t>Общая площадь арендуемого объекта муниципального нежилого фонда</t>
  </si>
  <si>
    <t>Сс</t>
  </si>
  <si>
    <t xml:space="preserve">Размер стоимости нового строительства (1м2 общей площади)  </t>
  </si>
  <si>
    <t>К1</t>
  </si>
  <si>
    <t>Коэф-т, учитывающий террит-экон. зону расположения арендуемого объекта</t>
  </si>
  <si>
    <t>К2</t>
  </si>
  <si>
    <t>Коэффициент вида  разрешенного использования</t>
  </si>
  <si>
    <t>К3</t>
  </si>
  <si>
    <t>Коэфф.основного вида деятельности</t>
  </si>
  <si>
    <t>К4</t>
  </si>
  <si>
    <t xml:space="preserve">Коэфф.расположения аренд.объекта муниципального нежилого фонда в здании  </t>
  </si>
  <si>
    <t>К5</t>
  </si>
  <si>
    <t xml:space="preserve">Коэффициент использования мест общего пользования </t>
  </si>
  <si>
    <t>К6</t>
  </si>
  <si>
    <r>
      <t>Коэффициент типа строения</t>
    </r>
    <r>
      <rPr>
        <b/>
        <i/>
        <sz val="11"/>
        <rFont val="Times New Roman"/>
        <family val="1"/>
      </rPr>
      <t xml:space="preserve"> </t>
    </r>
  </si>
  <si>
    <t>К7</t>
  </si>
  <si>
    <r>
      <t xml:space="preserve">Коэффициент качества строительного материала </t>
    </r>
    <r>
      <rPr>
        <b/>
        <i/>
        <sz val="11"/>
        <rFont val="Times New Roman"/>
        <family val="1"/>
      </rPr>
      <t xml:space="preserve"> </t>
    </r>
  </si>
  <si>
    <t>К8</t>
  </si>
  <si>
    <t>Коэфициент инфляции</t>
  </si>
  <si>
    <t>К9</t>
  </si>
  <si>
    <r>
      <t xml:space="preserve">Коэффициент износа нежилого помещения К9= (100%-%износа)/100%  </t>
    </r>
    <r>
      <rPr>
        <b/>
        <i/>
        <sz val="11"/>
        <rFont val="Times New Roman"/>
        <family val="1"/>
      </rPr>
      <t xml:space="preserve">(Износ 15%) </t>
    </r>
  </si>
  <si>
    <t>1+Кндс</t>
  </si>
  <si>
    <t>Коэффициент, учитывающий налог на добавленную стоимость К НДС=0,20</t>
  </si>
  <si>
    <t>Кл</t>
  </si>
  <si>
    <t>Льготный коэффициент</t>
  </si>
  <si>
    <t>Кн</t>
  </si>
  <si>
    <t>Нормирующий коэффициент</t>
  </si>
  <si>
    <t>Приведенная ставка годовой арендной платы за 1 кв.м. в год</t>
  </si>
  <si>
    <t>руб.</t>
  </si>
  <si>
    <t>Арендная плата за квартал, в т.ч. НДС</t>
  </si>
  <si>
    <t>НДС</t>
  </si>
  <si>
    <t>Ежемесячная плата без НДС</t>
  </si>
  <si>
    <t>Указанная сумма ежеквартальной арендной платы перечисляется Арендатором до двадцатого</t>
  </si>
  <si>
    <t xml:space="preserve"> числа первого месяца оплачиваемого квартала</t>
  </si>
  <si>
    <t>1) НДС в сумме</t>
  </si>
  <si>
    <r>
      <rPr>
        <b/>
        <sz val="11"/>
        <rFont val="Times New Roman"/>
        <family val="1"/>
      </rPr>
      <t>руб.</t>
    </r>
    <r>
      <rPr>
        <sz val="11"/>
        <rFont val="Times New Roman"/>
        <family val="1"/>
      </rPr>
      <t xml:space="preserve"> вносится самостоятельно в соответствующий бюджет по месту </t>
    </r>
  </si>
  <si>
    <t xml:space="preserve">регистрации Арендатора в соответствии со статьей 161 п.3 Налогового Кодекса РФ  </t>
  </si>
  <si>
    <t xml:space="preserve">2) Оставшаяся сумма арендной платы </t>
  </si>
  <si>
    <t xml:space="preserve">перечисляется Арендатором на счет </t>
  </si>
  <si>
    <t>Арендодателя до двадцатого числа первого месяца оплачиваемого квартала</t>
  </si>
  <si>
    <t>Арендодатель</t>
  </si>
  <si>
    <t>____________________</t>
  </si>
  <si>
    <t>Арендатор:________________</t>
  </si>
  <si>
    <t>М.П.</t>
  </si>
  <si>
    <t>Получатель:</t>
  </si>
  <si>
    <t xml:space="preserve">УФК по Республике Башкортостан (Администрация муниципального района                                  </t>
  </si>
  <si>
    <t>Чекмагушевский район Республики Башкортостан) ИНН 0249005825 КПП 024901001</t>
  </si>
  <si>
    <t>р/сч 03100643000000010100 Отделение-НБ Республика Башкортостан // УФК по</t>
  </si>
  <si>
    <t>Республике Башкортостан г. Уфа л/ 04013059310 к/с 40102810045370000067</t>
  </si>
  <si>
    <t>БИК 018073401 ОКТМО 80656455 КБК 70611105075100000120</t>
  </si>
  <si>
    <t>Исп. Булякова Л.А.</t>
  </si>
  <si>
    <t>834796-31073</t>
  </si>
  <si>
    <t>РЕСПУБЛИКА БАШКОРТОСТАН</t>
  </si>
  <si>
    <t xml:space="preserve">КОМИТЕТ ПО УПРАВЛЕНИЮ СОБСТВЕННОСТЬЮ МИНИСТЕРСТВА ЗЕМЕЛЬНЫХ И ИМУЩЕСТВЕННЫХ </t>
  </si>
  <si>
    <t>ОТНОШЕНИЙ РЕСПУБЛИКИ БАШКОРТОСТАН ПО ГОРОДУ СИБАЮ</t>
  </si>
  <si>
    <t>Утверждаю</t>
  </si>
  <si>
    <t xml:space="preserve">Председатель Комитета по </t>
  </si>
  <si>
    <t xml:space="preserve">управлению собственностью </t>
  </si>
  <si>
    <t>Минземимущества РБ по г. Сибаю</t>
  </si>
  <si>
    <t>________________ А.М. Каримова</t>
  </si>
  <si>
    <t>годовой арендной платы к договору о передаче объектов муниципального нежилого
фонда, закрепленных на праве оперативного управления, в аренду без права выкупа</t>
  </si>
  <si>
    <t>№ 9/13 от 22.01.2013</t>
  </si>
  <si>
    <t>с 01.01.2013 г.</t>
  </si>
  <si>
    <t>Республика Башкортостан  г. Сибай, ул. Горького, 27/2</t>
  </si>
  <si>
    <t>Индивидуальный предприниматель Лысенко Дина Ринатовна</t>
  </si>
  <si>
    <t>МОБУ ДОСН ДЮСШ</t>
  </si>
  <si>
    <t>В соответствии с "Методикой определения размера годовой арендной  платы за пользование муниципальным</t>
  </si>
  <si>
    <t>имуществом ",  утвержденной Решением Совета городского округа город Сибай  Республики Башкортостан</t>
  </si>
  <si>
    <r>
      <t xml:space="preserve">от 05.06.2008 г. № 52, согласно Решению от </t>
    </r>
    <r>
      <rPr>
        <sz val="10"/>
        <color indexed="17"/>
        <rFont val="Times New Roman"/>
        <family val="1"/>
      </rPr>
      <t xml:space="preserve">24.12.2012 № 162 </t>
    </r>
    <r>
      <rPr>
        <sz val="10"/>
        <color indexed="17"/>
        <rFont val="Times New Roman"/>
        <family val="1"/>
      </rPr>
      <t xml:space="preserve">Совета городского округа город Сибай, утвердившим </t>
    </r>
  </si>
  <si>
    <r>
      <t xml:space="preserve">размер стоимости нового строительства по г. Сибаю на 2013 год в </t>
    </r>
    <r>
      <rPr>
        <b/>
        <sz val="10"/>
        <color indexed="17"/>
        <rFont val="Times New Roman"/>
        <family val="1"/>
      </rPr>
      <t>22947</t>
    </r>
    <r>
      <rPr>
        <sz val="10"/>
        <color indexed="17"/>
        <rFont val="Times New Roman"/>
        <family val="1"/>
      </rPr>
      <t xml:space="preserve"> рублей, расчет годовой арендной платы </t>
    </r>
  </si>
  <si>
    <t>выполняется следующим образом:</t>
  </si>
  <si>
    <t>Апл=Сс*К1*К2*К3*К4*К5*К6*К7*К8*S*(1+Кндс)</t>
  </si>
  <si>
    <t>Коэф-т, учитывающий террит-экон. зону расположения арендуемого объета</t>
  </si>
  <si>
    <t>Коэффициент разрешенного использования</t>
  </si>
  <si>
    <t>Коэффициент типа строения</t>
  </si>
  <si>
    <t xml:space="preserve">Коэффициент качества строительного материала </t>
  </si>
  <si>
    <r>
      <t xml:space="preserve">Коэффициент инфляции </t>
    </r>
    <r>
      <rPr>
        <i/>
        <sz val="8"/>
        <rFont val="Arial Cyr"/>
        <family val="2"/>
      </rPr>
      <t>(устанавливается равным 1,0)</t>
    </r>
  </si>
  <si>
    <t xml:space="preserve">Коэффициент износа нежилого помещения К8= (100%-%износа)/100% </t>
  </si>
  <si>
    <r>
      <t xml:space="preserve">Коэффициент, учитывающий налог на добавленную стоимость К </t>
    </r>
    <r>
      <rPr>
        <sz val="6"/>
        <rFont val="Arial Cyr"/>
        <family val="2"/>
      </rPr>
      <t>НДС</t>
    </r>
    <r>
      <rPr>
        <sz val="8"/>
        <rFont val="Arial Cyr"/>
        <family val="2"/>
      </rPr>
      <t>=0,18</t>
    </r>
  </si>
  <si>
    <t>Приведенная ставка годовой арендной платы за 1 кв.м в год</t>
  </si>
  <si>
    <t>С учетом НДС годовая арендная плата составляет</t>
  </si>
  <si>
    <t>Арендная плата за 248 часов в месяц, в т.ч. НДС</t>
  </si>
  <si>
    <t xml:space="preserve">Указанная сумма ежемесячной арендной платы перечисляется Арендатором до десятого </t>
  </si>
  <si>
    <t>числа оплачиваемого месяца соответственно:</t>
  </si>
  <si>
    <t xml:space="preserve">р. вносится самостоятельно в соответствующий бюджет по месту </t>
  </si>
  <si>
    <t xml:space="preserve">руб. перечисляется </t>
  </si>
  <si>
    <t>Арендатором на счет Арендодателя</t>
  </si>
  <si>
    <t xml:space="preserve">Получил: _______________    2009г.                        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</si>
</sst>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.00&quot;р.&quot;_-;\-* #,##0.00&quot;р.&quot;_-;_-* &quot;-&quot;??&quot;р.&quot;_-;_-@_-"/>
  </numFmts>
  <fonts count="75">
    <font>
      <sz val="10"/>
      <name val="Arial Cyr"/>
      <family val="2"/>
    </font>
    <font>
      <sz val="11"/>
      <name val="Calibri"/>
      <family val="2"/>
    </font>
    <font>
      <sz val="10"/>
      <color indexed="17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b/>
      <i/>
      <sz val="10"/>
      <color indexed="17"/>
      <name val="Arial Cyr"/>
      <family val="2"/>
    </font>
    <font>
      <b/>
      <i/>
      <sz val="10"/>
      <name val="Arial Cyr"/>
      <family val="2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i/>
      <sz val="10"/>
      <color indexed="10"/>
      <name val="Arial Cyr"/>
      <family val="2"/>
    </font>
    <font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sz val="10"/>
      <color indexed="17"/>
      <name val="Arial Cyr"/>
      <family val="2"/>
    </font>
    <font>
      <i/>
      <sz val="9"/>
      <color indexed="17"/>
      <name val="Arial Cyr"/>
      <family val="2"/>
    </font>
    <font>
      <sz val="9"/>
      <color indexed="17"/>
      <name val="Arial Cyr"/>
      <family val="2"/>
    </font>
    <font>
      <sz val="7"/>
      <color indexed="1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2"/>
      <color indexed="17"/>
      <name val="Arial Cyr"/>
      <family val="2"/>
    </font>
    <font>
      <sz val="12"/>
      <color indexed="10"/>
      <name val="Arial Cyr"/>
      <family val="2"/>
    </font>
    <font>
      <sz val="11"/>
      <name val="Times New Roman"/>
      <family val="1"/>
    </font>
    <font>
      <sz val="11"/>
      <color indexed="57"/>
      <name val="Times New Roman"/>
      <family val="1"/>
    </font>
    <font>
      <b/>
      <sz val="11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0"/>
      <color indexed="17"/>
      <name val="Times New Roman"/>
      <family val="1"/>
    </font>
    <font>
      <i/>
      <sz val="8"/>
      <name val="Arial Cyr"/>
      <family val="2"/>
    </font>
    <font>
      <sz val="6"/>
      <name val="Arial Cyr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00B050"/>
      <name val="Times New Roman"/>
      <family val="1"/>
    </font>
    <font>
      <b/>
      <i/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177" fontId="0" fillId="0" borderId="0" applyFont="0" applyFill="0" applyBorder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5" borderId="0" applyNumberFormat="0" applyBorder="0" applyAlignment="0" applyProtection="0"/>
    <xf numFmtId="9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6" fillId="0" borderId="1" applyNumberFormat="0" applyFill="0" applyAlignment="0" applyProtection="0"/>
    <xf numFmtId="0" fontId="57" fillId="7" borderId="2" applyNumberFormat="0" applyAlignment="0" applyProtection="0"/>
    <xf numFmtId="0" fontId="58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10" borderId="7" applyNumberFormat="0" applyAlignment="0" applyProtection="0"/>
    <xf numFmtId="0" fontId="67" fillId="11" borderId="8" applyNumberFormat="0" applyAlignment="0" applyProtection="0"/>
    <xf numFmtId="0" fontId="68" fillId="7" borderId="7" applyNumberFormat="0" applyAlignment="0" applyProtection="0"/>
    <xf numFmtId="0" fontId="69" fillId="0" borderId="9" applyNumberFormat="0" applyFill="0" applyAlignment="0" applyProtection="0"/>
    <xf numFmtId="0" fontId="70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1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54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54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4" fontId="1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justify"/>
    </xf>
    <xf numFmtId="0" fontId="24" fillId="33" borderId="0" xfId="0" applyFont="1" applyFill="1" applyAlignment="1">
      <alignment/>
    </xf>
    <xf numFmtId="0" fontId="7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4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0" xfId="0" applyFont="1" applyBorder="1" applyAlignment="1">
      <alignment horizontal="center"/>
    </xf>
    <xf numFmtId="0" fontId="26" fillId="0" borderId="0" xfId="0" applyFont="1" applyFill="1" applyBorder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4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9" fillId="33" borderId="0" xfId="0" applyFont="1" applyFill="1" applyAlignment="1">
      <alignment/>
    </xf>
    <xf numFmtId="0" fontId="30" fillId="33" borderId="0" xfId="0" applyFont="1" applyFill="1" applyAlignment="1">
      <alignment/>
    </xf>
    <xf numFmtId="2" fontId="26" fillId="33" borderId="0" xfId="0" applyNumberFormat="1" applyFont="1" applyFill="1" applyAlignment="1">
      <alignment horizontal="center"/>
    </xf>
    <xf numFmtId="4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4" fontId="24" fillId="33" borderId="0" xfId="0" applyNumberFormat="1" applyFont="1" applyFill="1" applyAlignment="1">
      <alignment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wrapText="1"/>
    </xf>
    <xf numFmtId="0" fontId="73" fillId="0" borderId="0" xfId="0" applyFont="1" applyAlignment="1">
      <alignment horizontal="left"/>
    </xf>
    <xf numFmtId="0" fontId="24" fillId="0" borderId="0" xfId="0" applyFont="1" applyAlignment="1">
      <alignment/>
    </xf>
    <xf numFmtId="0" fontId="73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31" fillId="0" borderId="0" xfId="0" applyFont="1" applyAlignment="1">
      <alignment/>
    </xf>
    <xf numFmtId="0" fontId="24" fillId="0" borderId="0" xfId="0" applyFont="1" applyAlignment="1">
      <alignment vertical="center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130" zoomScaleSheetLayoutView="130" workbookViewId="0" topLeftCell="A26">
      <selection activeCell="A7" sqref="A7"/>
    </sheetView>
  </sheetViews>
  <sheetFormatPr defaultColWidth="9.125" defaultRowHeight="12.75"/>
  <cols>
    <col min="1" max="1" width="14.375" style="55" customWidth="1"/>
    <col min="2" max="2" width="9.125" style="55" customWidth="1"/>
    <col min="3" max="3" width="8.375" style="55" customWidth="1"/>
    <col min="4" max="4" width="10.625" style="55" customWidth="1"/>
    <col min="5" max="5" width="9.875" style="55" customWidth="1"/>
    <col min="6" max="6" width="9.50390625" style="55" customWidth="1"/>
    <col min="7" max="7" width="16.125" style="55" customWidth="1"/>
    <col min="8" max="8" width="18.00390625" style="55" customWidth="1"/>
    <col min="9" max="9" width="8.125" style="55" customWidth="1"/>
    <col min="10" max="10" width="9.125" style="55" hidden="1" customWidth="1"/>
    <col min="11" max="16384" width="9.125" style="55" customWidth="1"/>
  </cols>
  <sheetData>
    <row r="1" spans="1:9" ht="14.2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32.2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1:9" ht="18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</row>
    <row r="4" spans="1:9" ht="10.5" customHeight="1">
      <c r="A4" s="58"/>
      <c r="B4" s="58"/>
      <c r="C4" s="58"/>
      <c r="D4" s="58"/>
      <c r="E4" s="58"/>
      <c r="F4" s="58"/>
      <c r="G4" s="58"/>
      <c r="H4" s="58"/>
      <c r="I4" s="58"/>
    </row>
    <row r="5" spans="1:9" ht="12" customHeight="1">
      <c r="A5" s="59"/>
      <c r="B5" s="59"/>
      <c r="C5" s="59"/>
      <c r="D5" s="59"/>
      <c r="E5" s="59"/>
      <c r="F5" s="59"/>
      <c r="G5" s="59"/>
      <c r="H5" s="59"/>
      <c r="I5" s="59"/>
    </row>
    <row r="6" spans="1:9" s="51" customFormat="1" ht="15" customHeight="1">
      <c r="A6" s="51" t="s">
        <v>3</v>
      </c>
      <c r="C6" s="60" t="s">
        <v>4</v>
      </c>
      <c r="D6" s="60"/>
      <c r="E6" s="60"/>
      <c r="F6" s="60"/>
      <c r="G6" s="60"/>
      <c r="H6" s="60"/>
      <c r="I6" s="60"/>
    </row>
    <row r="7" spans="1:9" s="51" customFormat="1" ht="14.25" customHeight="1">
      <c r="A7" s="51" t="s">
        <v>5</v>
      </c>
      <c r="C7" s="60" t="s">
        <v>6</v>
      </c>
      <c r="D7" s="60"/>
      <c r="E7" s="60"/>
      <c r="F7" s="60"/>
      <c r="G7" s="60"/>
      <c r="H7" s="60"/>
      <c r="I7" s="60"/>
    </row>
    <row r="8" spans="1:9" s="51" customFormat="1" ht="28.5" customHeight="1">
      <c r="A8" s="51" t="s">
        <v>7</v>
      </c>
      <c r="C8" s="61" t="s">
        <v>8</v>
      </c>
      <c r="D8" s="62"/>
      <c r="E8" s="62"/>
      <c r="F8" s="62"/>
      <c r="G8" s="62"/>
      <c r="H8" s="62"/>
      <c r="I8" s="62"/>
    </row>
    <row r="9" ht="13.5" customHeight="1"/>
    <row r="10" spans="1:9" s="52" customFormat="1" ht="60" customHeight="1">
      <c r="A10" s="60" t="s">
        <v>9</v>
      </c>
      <c r="B10" s="60"/>
      <c r="C10" s="60"/>
      <c r="D10" s="60"/>
      <c r="E10" s="60"/>
      <c r="F10" s="60"/>
      <c r="G10" s="60"/>
      <c r="H10" s="60"/>
      <c r="I10" s="102"/>
    </row>
    <row r="11" spans="1:8" ht="6.75" customHeight="1">
      <c r="A11" s="63"/>
      <c r="B11" s="63"/>
      <c r="C11" s="63"/>
      <c r="D11" s="63"/>
      <c r="E11" s="63"/>
      <c r="F11" s="63"/>
      <c r="G11" s="63"/>
      <c r="H11" s="63"/>
    </row>
    <row r="12" spans="1:9" ht="15">
      <c r="A12" s="64" t="s">
        <v>10</v>
      </c>
      <c r="B12" s="64"/>
      <c r="C12" s="64"/>
      <c r="D12" s="64"/>
      <c r="E12" s="64"/>
      <c r="F12" s="64"/>
      <c r="G12" s="64"/>
      <c r="H12" s="64"/>
      <c r="I12" s="64"/>
    </row>
    <row r="13" ht="6.75" customHeight="1"/>
    <row r="14" spans="1:8" ht="16.5" customHeight="1">
      <c r="A14" s="65" t="s">
        <v>11</v>
      </c>
      <c r="B14" s="66" t="s">
        <v>12</v>
      </c>
      <c r="C14" s="67"/>
      <c r="D14" s="67"/>
      <c r="E14" s="67"/>
      <c r="F14" s="67"/>
      <c r="G14" s="68"/>
      <c r="H14" s="65" t="s">
        <v>13</v>
      </c>
    </row>
    <row r="15" spans="1:8" ht="15" customHeight="1">
      <c r="A15" s="69" t="s">
        <v>14</v>
      </c>
      <c r="B15" s="70" t="s">
        <v>15</v>
      </c>
      <c r="C15" s="71"/>
      <c r="D15" s="71"/>
      <c r="E15" s="71"/>
      <c r="F15" s="71"/>
      <c r="G15" s="72"/>
      <c r="H15" s="73">
        <f>PRODUCT(H16*H17*H18*H19*H20*H21*H22*H23*H24*H25*H26*H27*H28*H29)</f>
        <v>114657.25996800001</v>
      </c>
    </row>
    <row r="16" spans="1:8" ht="15" customHeight="1">
      <c r="A16" s="69" t="s">
        <v>16</v>
      </c>
      <c r="B16" s="70" t="s">
        <v>17</v>
      </c>
      <c r="C16" s="71"/>
      <c r="D16" s="71"/>
      <c r="E16" s="71"/>
      <c r="F16" s="71"/>
      <c r="G16" s="72"/>
      <c r="H16" s="69">
        <v>37</v>
      </c>
    </row>
    <row r="17" spans="1:8" ht="15" customHeight="1">
      <c r="A17" s="69" t="s">
        <v>18</v>
      </c>
      <c r="B17" s="70" t="s">
        <v>19</v>
      </c>
      <c r="C17" s="71"/>
      <c r="D17" s="71"/>
      <c r="E17" s="71"/>
      <c r="F17" s="71"/>
      <c r="G17" s="72"/>
      <c r="H17" s="74">
        <v>31256</v>
      </c>
    </row>
    <row r="18" spans="1:8" ht="27" customHeight="1">
      <c r="A18" s="69" t="s">
        <v>20</v>
      </c>
      <c r="B18" s="70" t="s">
        <v>21</v>
      </c>
      <c r="C18" s="71"/>
      <c r="D18" s="71"/>
      <c r="E18" s="71"/>
      <c r="F18" s="71"/>
      <c r="G18" s="72"/>
      <c r="H18" s="69">
        <v>1</v>
      </c>
    </row>
    <row r="19" spans="1:8" ht="34.5" customHeight="1">
      <c r="A19" s="69" t="s">
        <v>22</v>
      </c>
      <c r="B19" s="70" t="s">
        <v>23</v>
      </c>
      <c r="C19" s="71"/>
      <c r="D19" s="71"/>
      <c r="E19" s="71"/>
      <c r="F19" s="71"/>
      <c r="G19" s="72"/>
      <c r="H19" s="69">
        <v>1.5</v>
      </c>
    </row>
    <row r="20" spans="1:8" ht="33.75" customHeight="1">
      <c r="A20" s="69" t="s">
        <v>24</v>
      </c>
      <c r="B20" s="70" t="s">
        <v>25</v>
      </c>
      <c r="C20" s="71"/>
      <c r="D20" s="71"/>
      <c r="E20" s="71"/>
      <c r="F20" s="71"/>
      <c r="G20" s="72"/>
      <c r="H20" s="69">
        <v>0.4</v>
      </c>
    </row>
    <row r="21" spans="1:8" ht="15" customHeight="1">
      <c r="A21" s="69" t="s">
        <v>26</v>
      </c>
      <c r="B21" s="70" t="s">
        <v>27</v>
      </c>
      <c r="C21" s="71"/>
      <c r="D21" s="71"/>
      <c r="E21" s="71"/>
      <c r="F21" s="71"/>
      <c r="G21" s="72"/>
      <c r="H21" s="69">
        <v>1</v>
      </c>
    </row>
    <row r="22" spans="1:8" ht="15" customHeight="1">
      <c r="A22" s="69" t="s">
        <v>28</v>
      </c>
      <c r="B22" s="70" t="s">
        <v>29</v>
      </c>
      <c r="C22" s="71"/>
      <c r="D22" s="71"/>
      <c r="E22" s="71"/>
      <c r="F22" s="71"/>
      <c r="G22" s="72"/>
      <c r="H22" s="69">
        <v>1.2</v>
      </c>
    </row>
    <row r="23" spans="1:8" ht="15" customHeight="1">
      <c r="A23" s="69" t="s">
        <v>30</v>
      </c>
      <c r="B23" s="70" t="s">
        <v>31</v>
      </c>
      <c r="C23" s="71"/>
      <c r="D23" s="71"/>
      <c r="E23" s="71"/>
      <c r="F23" s="71"/>
      <c r="G23" s="72"/>
      <c r="H23" s="69">
        <v>0.09</v>
      </c>
    </row>
    <row r="24" spans="1:8" ht="15" customHeight="1">
      <c r="A24" s="69" t="s">
        <v>32</v>
      </c>
      <c r="B24" s="70" t="s">
        <v>33</v>
      </c>
      <c r="C24" s="71"/>
      <c r="D24" s="71"/>
      <c r="E24" s="71"/>
      <c r="F24" s="71"/>
      <c r="G24" s="72"/>
      <c r="H24" s="69">
        <v>1.5</v>
      </c>
    </row>
    <row r="25" spans="1:8" ht="15" customHeight="1">
      <c r="A25" s="69" t="s">
        <v>34</v>
      </c>
      <c r="B25" s="75" t="s">
        <v>35</v>
      </c>
      <c r="C25" s="71"/>
      <c r="D25" s="71"/>
      <c r="E25" s="71"/>
      <c r="F25" s="71"/>
      <c r="G25" s="72"/>
      <c r="H25" s="69">
        <v>1</v>
      </c>
    </row>
    <row r="26" spans="1:8" ht="33" customHeight="1">
      <c r="A26" s="69" t="s">
        <v>36</v>
      </c>
      <c r="B26" s="76" t="s">
        <v>37</v>
      </c>
      <c r="C26" s="77"/>
      <c r="D26" s="77"/>
      <c r="E26" s="77"/>
      <c r="F26" s="77"/>
      <c r="G26" s="78"/>
      <c r="H26" s="69">
        <v>0.85</v>
      </c>
    </row>
    <row r="27" spans="1:8" ht="15" customHeight="1">
      <c r="A27" s="69" t="s">
        <v>38</v>
      </c>
      <c r="B27" s="70" t="s">
        <v>39</v>
      </c>
      <c r="C27" s="71"/>
      <c r="D27" s="71"/>
      <c r="E27" s="71"/>
      <c r="F27" s="71"/>
      <c r="G27" s="72"/>
      <c r="H27" s="73">
        <v>1.2</v>
      </c>
    </row>
    <row r="28" spans="1:8" ht="15" customHeight="1">
      <c r="A28" s="69" t="s">
        <v>40</v>
      </c>
      <c r="B28" s="75" t="s">
        <v>41</v>
      </c>
      <c r="C28" s="71"/>
      <c r="D28" s="71"/>
      <c r="E28" s="71"/>
      <c r="F28" s="71"/>
      <c r="G28" s="72"/>
      <c r="H28" s="73">
        <v>1</v>
      </c>
    </row>
    <row r="29" spans="1:8" ht="15">
      <c r="A29" s="79" t="s">
        <v>42</v>
      </c>
      <c r="B29" s="75" t="s">
        <v>43</v>
      </c>
      <c r="C29" s="80"/>
      <c r="D29" s="80"/>
      <c r="E29" s="80"/>
      <c r="F29" s="80"/>
      <c r="G29" s="81"/>
      <c r="H29" s="82">
        <v>1</v>
      </c>
    </row>
    <row r="30" spans="1:8" ht="15">
      <c r="A30" s="83" t="s">
        <v>44</v>
      </c>
      <c r="G30" s="84">
        <f>H15/H16</f>
        <v>3098.844864</v>
      </c>
      <c r="H30" s="85" t="s">
        <v>45</v>
      </c>
    </row>
    <row r="31" spans="1:8" ht="14.25">
      <c r="A31" s="83" t="s">
        <v>46</v>
      </c>
      <c r="G31" s="86">
        <f>H15/4</f>
        <v>28664.314992000003</v>
      </c>
      <c r="H31" s="87" t="s">
        <v>45</v>
      </c>
    </row>
    <row r="32" spans="1:8" ht="15">
      <c r="A32" s="88" t="s">
        <v>47</v>
      </c>
      <c r="G32" s="84">
        <f>G31/1.2*0.2</f>
        <v>4777.385832000001</v>
      </c>
      <c r="H32" s="85" t="s">
        <v>45</v>
      </c>
    </row>
    <row r="33" spans="1:8" ht="13.5" customHeight="1">
      <c r="A33" s="88" t="s">
        <v>48</v>
      </c>
      <c r="G33" s="86">
        <f>SUM(G31-G32)/3</f>
        <v>7962.309720000001</v>
      </c>
      <c r="H33" s="87" t="s">
        <v>45</v>
      </c>
    </row>
    <row r="34" spans="1:6" s="53" customFormat="1" ht="15">
      <c r="A34" s="89" t="s">
        <v>49</v>
      </c>
      <c r="F34" s="89"/>
    </row>
    <row r="35" spans="1:6" s="53" customFormat="1" ht="15">
      <c r="A35" s="89" t="s">
        <v>50</v>
      </c>
      <c r="F35" s="90"/>
    </row>
    <row r="36" spans="1:4" s="53" customFormat="1" ht="18.75" customHeight="1">
      <c r="A36" s="53" t="s">
        <v>51</v>
      </c>
      <c r="C36" s="91">
        <f>G32</f>
        <v>4777.385832000001</v>
      </c>
      <c r="D36" s="53" t="s">
        <v>52</v>
      </c>
    </row>
    <row r="37" s="53" customFormat="1" ht="15">
      <c r="A37" s="53" t="s">
        <v>53</v>
      </c>
    </row>
    <row r="38" s="53" customFormat="1" ht="15"/>
    <row r="39" spans="1:6" s="53" customFormat="1" ht="15">
      <c r="A39" s="53" t="s">
        <v>54</v>
      </c>
      <c r="D39" s="92">
        <f>G31-G32</f>
        <v>23886.929160000003</v>
      </c>
      <c r="E39" s="93" t="s">
        <v>45</v>
      </c>
      <c r="F39" s="94" t="s">
        <v>55</v>
      </c>
    </row>
    <row r="40" s="53" customFormat="1" ht="15">
      <c r="A40" s="53" t="s">
        <v>56</v>
      </c>
    </row>
    <row r="41" s="53" customFormat="1" ht="7.5" customHeight="1"/>
    <row r="42" spans="1:7" s="53" customFormat="1" ht="15">
      <c r="A42" s="93" t="s">
        <v>57</v>
      </c>
      <c r="B42" s="53" t="s">
        <v>58</v>
      </c>
      <c r="G42" s="53" t="s">
        <v>59</v>
      </c>
    </row>
    <row r="43" spans="1:7" s="53" customFormat="1" ht="15.75" customHeight="1">
      <c r="A43" s="53" t="s">
        <v>60</v>
      </c>
      <c r="F43" s="89"/>
      <c r="G43" s="95" t="s">
        <v>60</v>
      </c>
    </row>
    <row r="44" spans="1:9" s="53" customFormat="1" ht="27" customHeight="1">
      <c r="A44" s="95" t="s">
        <v>61</v>
      </c>
      <c r="B44" s="53" t="s">
        <v>62</v>
      </c>
      <c r="E44" s="96"/>
      <c r="F44" s="90"/>
      <c r="H44" s="96"/>
      <c r="I44" s="96"/>
    </row>
    <row r="45" spans="1:9" s="54" customFormat="1" ht="15">
      <c r="A45" s="97"/>
      <c r="B45" s="98" t="s">
        <v>63</v>
      </c>
      <c r="C45" s="98"/>
      <c r="D45" s="98"/>
      <c r="E45" s="98"/>
      <c r="F45" s="98"/>
      <c r="G45" s="98"/>
      <c r="H45" s="98"/>
      <c r="I45" s="98"/>
    </row>
    <row r="46" spans="1:9" s="54" customFormat="1" ht="15">
      <c r="A46" s="99"/>
      <c r="B46" s="99"/>
      <c r="C46" s="100"/>
      <c r="D46" s="100"/>
      <c r="E46" s="100"/>
      <c r="F46" s="100"/>
      <c r="G46" s="100"/>
      <c r="H46" s="100"/>
      <c r="I46" s="100"/>
    </row>
    <row r="47" spans="2:3" ht="15">
      <c r="B47" s="55" t="s">
        <v>64</v>
      </c>
      <c r="C47" s="53"/>
    </row>
    <row r="48" ht="15">
      <c r="B48" s="53" t="s">
        <v>65</v>
      </c>
    </row>
    <row r="49" spans="2:8" ht="15">
      <c r="B49" s="64" t="s">
        <v>66</v>
      </c>
      <c r="C49" s="64"/>
      <c r="D49" s="64"/>
      <c r="E49" s="64"/>
      <c r="F49" s="64"/>
      <c r="G49" s="64"/>
      <c r="H49" s="64"/>
    </row>
    <row r="50" spans="2:8" ht="15">
      <c r="B50" s="64"/>
      <c r="C50" s="64"/>
      <c r="D50" s="64"/>
      <c r="E50" s="64"/>
      <c r="F50" s="64"/>
      <c r="G50" s="64"/>
      <c r="H50" s="64"/>
    </row>
    <row r="51" spans="1:2" ht="12.75">
      <c r="A51" s="101" t="s">
        <v>67</v>
      </c>
      <c r="B51" s="101"/>
    </row>
    <row r="52" spans="1:2" ht="12.75">
      <c r="A52" s="101" t="s">
        <v>68</v>
      </c>
      <c r="B52" s="101"/>
    </row>
  </sheetData>
  <sheetProtection/>
  <mergeCells count="25">
    <mergeCell ref="A1:I1"/>
    <mergeCell ref="A2:I2"/>
    <mergeCell ref="A3:I3"/>
    <mergeCell ref="A4:I4"/>
    <mergeCell ref="C6:I6"/>
    <mergeCell ref="C7:I7"/>
    <mergeCell ref="C8:I8"/>
    <mergeCell ref="A10:H10"/>
    <mergeCell ref="A12:I12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6:G26"/>
    <mergeCell ref="B27:G27"/>
    <mergeCell ref="B29:G29"/>
    <mergeCell ref="C46:I46"/>
    <mergeCell ref="B49:H49"/>
  </mergeCells>
  <printOptions/>
  <pageMargins left="1.062992125984252" right="0" top="0.3937007874015748" bottom="0.3937007874015748" header="0.31496062992125984" footer="0.3937007874015748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120" zoomScaleNormal="120" workbookViewId="0" topLeftCell="A25">
      <selection activeCell="A38" sqref="A38:IV41"/>
    </sheetView>
  </sheetViews>
  <sheetFormatPr defaultColWidth="9.375" defaultRowHeight="12.75"/>
  <cols>
    <col min="1" max="1" width="13.50390625" style="0" customWidth="1"/>
    <col min="5" max="5" width="9.50390625" style="0" customWidth="1"/>
    <col min="6" max="6" width="10.375" style="0" customWidth="1"/>
    <col min="7" max="7" width="0.37109375" style="0" customWidth="1"/>
    <col min="8" max="8" width="15.125" style="0" customWidth="1"/>
    <col min="9" max="9" width="27.625" style="0" hidden="1" customWidth="1"/>
    <col min="11" max="11" width="6.50390625" style="0" customWidth="1"/>
  </cols>
  <sheetData>
    <row r="1" spans="1:10" ht="12.75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 t="s">
        <v>71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6:11" ht="15" customHeight="1">
      <c r="F5" s="3"/>
      <c r="H5" s="3" t="s">
        <v>72</v>
      </c>
      <c r="I5" s="4"/>
      <c r="J5" s="4"/>
      <c r="K5" s="4"/>
    </row>
    <row r="6" spans="8:11" ht="12.75">
      <c r="H6" s="4" t="s">
        <v>73</v>
      </c>
      <c r="I6" s="4"/>
      <c r="J6" s="4"/>
      <c r="K6" s="4"/>
    </row>
    <row r="7" spans="8:11" ht="12.75">
      <c r="H7" s="4" t="s">
        <v>74</v>
      </c>
      <c r="I7" s="4"/>
      <c r="J7" s="4"/>
      <c r="K7" s="4"/>
    </row>
    <row r="8" spans="8:11" ht="12.75">
      <c r="H8" s="4" t="s">
        <v>75</v>
      </c>
      <c r="I8" s="4"/>
      <c r="J8" s="4"/>
      <c r="K8" s="4"/>
    </row>
    <row r="9" spans="1:11" ht="15.75">
      <c r="A9" s="5"/>
      <c r="H9" s="6" t="s">
        <v>76</v>
      </c>
      <c r="I9" s="6"/>
      <c r="J9" s="6"/>
      <c r="K9" s="4"/>
    </row>
    <row r="11" spans="1:11" ht="20.25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1.75" customHeight="1">
      <c r="A12" s="8" t="s">
        <v>77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9" t="s">
        <v>78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22.5" customHeight="1">
      <c r="A14" s="10" t="s">
        <v>79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4" ht="16.5" customHeight="1">
      <c r="A15" t="s">
        <v>3</v>
      </c>
      <c r="C15" t="s">
        <v>80</v>
      </c>
      <c r="D15" s="11"/>
    </row>
    <row r="16" spans="1:11" ht="22.5" customHeight="1">
      <c r="A16" s="12" t="s">
        <v>5</v>
      </c>
      <c r="B16" s="12"/>
      <c r="C16" s="13" t="s">
        <v>81</v>
      </c>
      <c r="D16" s="13"/>
      <c r="E16" s="13"/>
      <c r="F16" s="13"/>
      <c r="G16" s="13"/>
      <c r="H16" s="13"/>
      <c r="I16" s="13"/>
      <c r="J16" s="13"/>
      <c r="K16" s="13"/>
    </row>
    <row r="17" spans="1:3" ht="16.5" customHeight="1">
      <c r="A17" t="s">
        <v>7</v>
      </c>
      <c r="C17" t="s">
        <v>82</v>
      </c>
    </row>
    <row r="18" spans="1:8" s="1" customFormat="1" ht="24" customHeight="1">
      <c r="A18" s="14" t="s">
        <v>83</v>
      </c>
      <c r="B18" s="14"/>
      <c r="C18" s="14"/>
      <c r="D18" s="14"/>
      <c r="E18" s="14"/>
      <c r="F18" s="14"/>
      <c r="G18" s="14"/>
      <c r="H18" s="14"/>
    </row>
    <row r="19" spans="1:8" s="1" customFormat="1" ht="12.75">
      <c r="A19" s="14" t="s">
        <v>84</v>
      </c>
      <c r="B19" s="14"/>
      <c r="C19" s="14"/>
      <c r="D19" s="14"/>
      <c r="E19" s="14"/>
      <c r="F19" s="14"/>
      <c r="G19" s="14"/>
      <c r="H19" s="14"/>
    </row>
    <row r="20" spans="1:8" s="1" customFormat="1" ht="12.75">
      <c r="A20" s="14" t="s">
        <v>85</v>
      </c>
      <c r="B20" s="14"/>
      <c r="C20" s="14"/>
      <c r="D20" s="14"/>
      <c r="E20" s="14"/>
      <c r="F20" s="14"/>
      <c r="G20" s="14"/>
      <c r="H20" s="14"/>
    </row>
    <row r="21" spans="1:8" s="1" customFormat="1" ht="12.75">
      <c r="A21" s="14" t="s">
        <v>86</v>
      </c>
      <c r="B21" s="14"/>
      <c r="C21" s="14"/>
      <c r="D21" s="14"/>
      <c r="E21" s="14"/>
      <c r="F21" s="14"/>
      <c r="G21" s="14"/>
      <c r="H21" s="14"/>
    </row>
    <row r="22" spans="1:8" s="1" customFormat="1" ht="12.75">
      <c r="A22" s="14" t="s">
        <v>87</v>
      </c>
      <c r="B22" s="14"/>
      <c r="C22" s="14"/>
      <c r="D22" s="14"/>
      <c r="E22" s="14"/>
      <c r="F22" s="14"/>
      <c r="G22" s="14"/>
      <c r="H22" s="14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32"/>
      <c r="J23" s="32"/>
    </row>
    <row r="24" spans="1:11" ht="18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6" spans="1:10" ht="12.75">
      <c r="A26" s="17" t="s">
        <v>11</v>
      </c>
      <c r="B26" s="18" t="s">
        <v>12</v>
      </c>
      <c r="C26" s="19"/>
      <c r="D26" s="19"/>
      <c r="E26" s="19"/>
      <c r="F26" s="19"/>
      <c r="G26" s="19"/>
      <c r="H26" s="20"/>
      <c r="I26" s="42"/>
      <c r="J26" s="43" t="s">
        <v>13</v>
      </c>
    </row>
    <row r="27" spans="1:10" ht="15.75">
      <c r="A27" s="21" t="s">
        <v>18</v>
      </c>
      <c r="B27" s="22" t="s">
        <v>19</v>
      </c>
      <c r="C27" s="23"/>
      <c r="D27" s="23"/>
      <c r="E27" s="23"/>
      <c r="F27" s="23"/>
      <c r="G27" s="23"/>
      <c r="H27" s="24"/>
      <c r="I27" s="44"/>
      <c r="J27" s="45">
        <v>22947</v>
      </c>
    </row>
    <row r="28" spans="1:10" ht="15.75">
      <c r="A28" s="21" t="s">
        <v>20</v>
      </c>
      <c r="B28" s="22" t="s">
        <v>89</v>
      </c>
      <c r="C28" s="23"/>
      <c r="D28" s="23"/>
      <c r="E28" s="23"/>
      <c r="F28" s="23"/>
      <c r="G28" s="23"/>
      <c r="H28" s="24"/>
      <c r="I28" s="44"/>
      <c r="J28" s="46">
        <v>1.65</v>
      </c>
    </row>
    <row r="29" spans="1:10" ht="15.75">
      <c r="A29" s="21" t="s">
        <v>22</v>
      </c>
      <c r="B29" s="22" t="s">
        <v>90</v>
      </c>
      <c r="C29" s="23"/>
      <c r="D29" s="23"/>
      <c r="E29" s="23"/>
      <c r="F29" s="23"/>
      <c r="G29" s="23"/>
      <c r="H29" s="24"/>
      <c r="I29" s="44"/>
      <c r="J29" s="46">
        <v>0.2</v>
      </c>
    </row>
    <row r="30" spans="1:10" ht="15.75">
      <c r="A30" s="21" t="s">
        <v>24</v>
      </c>
      <c r="B30" s="22" t="s">
        <v>27</v>
      </c>
      <c r="C30" s="23"/>
      <c r="D30" s="23"/>
      <c r="E30" s="23"/>
      <c r="F30" s="23"/>
      <c r="G30" s="23"/>
      <c r="H30" s="24"/>
      <c r="I30" s="44"/>
      <c r="J30" s="46">
        <v>1</v>
      </c>
    </row>
    <row r="31" spans="1:10" ht="15.75">
      <c r="A31" s="21" t="s">
        <v>26</v>
      </c>
      <c r="B31" s="22" t="s">
        <v>29</v>
      </c>
      <c r="C31" s="23"/>
      <c r="D31" s="23"/>
      <c r="E31" s="23"/>
      <c r="F31" s="23"/>
      <c r="G31" s="23"/>
      <c r="H31" s="24"/>
      <c r="I31" s="44"/>
      <c r="J31" s="46">
        <v>1</v>
      </c>
    </row>
    <row r="32" spans="1:10" ht="15.75">
      <c r="A32" s="21" t="s">
        <v>28</v>
      </c>
      <c r="B32" s="22" t="s">
        <v>91</v>
      </c>
      <c r="C32" s="23"/>
      <c r="D32" s="23"/>
      <c r="E32" s="23"/>
      <c r="F32" s="23"/>
      <c r="G32" s="23"/>
      <c r="H32" s="24"/>
      <c r="I32" s="44"/>
      <c r="J32" s="47">
        <v>0.09</v>
      </c>
    </row>
    <row r="33" spans="1:10" ht="15.75">
      <c r="A33" s="21" t="s">
        <v>30</v>
      </c>
      <c r="B33" s="22" t="s">
        <v>92</v>
      </c>
      <c r="C33" s="23"/>
      <c r="D33" s="23"/>
      <c r="E33" s="23"/>
      <c r="F33" s="23"/>
      <c r="G33" s="23"/>
      <c r="H33" s="24"/>
      <c r="I33" s="44"/>
      <c r="J33" s="47">
        <v>1</v>
      </c>
    </row>
    <row r="34" spans="1:10" ht="15.75">
      <c r="A34" s="21" t="s">
        <v>32</v>
      </c>
      <c r="B34" s="22" t="s">
        <v>93</v>
      </c>
      <c r="C34" s="23"/>
      <c r="D34" s="23"/>
      <c r="E34" s="23"/>
      <c r="F34" s="23"/>
      <c r="G34" s="23"/>
      <c r="H34" s="24"/>
      <c r="I34" s="44"/>
      <c r="J34" s="46">
        <v>1</v>
      </c>
    </row>
    <row r="35" spans="1:10" ht="15.75">
      <c r="A35" s="21" t="s">
        <v>34</v>
      </c>
      <c r="B35" s="22" t="s">
        <v>94</v>
      </c>
      <c r="C35" s="23"/>
      <c r="D35" s="23"/>
      <c r="E35" s="23"/>
      <c r="F35" s="23"/>
      <c r="G35" s="23"/>
      <c r="H35" s="24"/>
      <c r="I35" s="44"/>
      <c r="J35" s="46">
        <v>0.63</v>
      </c>
    </row>
    <row r="36" spans="1:10" ht="15.75">
      <c r="A36" s="21" t="s">
        <v>16</v>
      </c>
      <c r="B36" s="22" t="s">
        <v>17</v>
      </c>
      <c r="C36" s="23"/>
      <c r="D36" s="23"/>
      <c r="E36" s="23"/>
      <c r="F36" s="23"/>
      <c r="G36" s="23"/>
      <c r="H36" s="24"/>
      <c r="I36" s="44"/>
      <c r="J36" s="46">
        <v>334.2</v>
      </c>
    </row>
    <row r="37" spans="1:10" ht="15.75">
      <c r="A37" s="21" t="s">
        <v>38</v>
      </c>
      <c r="B37" s="22" t="s">
        <v>95</v>
      </c>
      <c r="C37" s="23"/>
      <c r="D37" s="23"/>
      <c r="E37" s="23"/>
      <c r="F37" s="23"/>
      <c r="G37" s="23"/>
      <c r="H37" s="24"/>
      <c r="I37" s="44"/>
      <c r="J37" s="46">
        <v>1.18</v>
      </c>
    </row>
    <row r="38" spans="1:10" ht="15.75">
      <c r="A38" s="25" t="s">
        <v>96</v>
      </c>
      <c r="B38" s="26"/>
      <c r="C38" s="26"/>
      <c r="D38" s="26"/>
      <c r="E38" s="26"/>
      <c r="F38" s="26"/>
      <c r="G38" s="26"/>
      <c r="H38" s="27">
        <f>H39/J36</f>
        <v>506.6463540599999</v>
      </c>
      <c r="I38" s="27"/>
      <c r="J38" s="48" t="s">
        <v>45</v>
      </c>
    </row>
    <row r="39" spans="1:10" ht="15.75">
      <c r="A39" s="25" t="s">
        <v>97</v>
      </c>
      <c r="B39" s="4"/>
      <c r="C39" s="4"/>
      <c r="D39" s="4"/>
      <c r="E39" s="4"/>
      <c r="F39" s="4"/>
      <c r="G39" s="26"/>
      <c r="H39" s="28">
        <f>J27*J28*J29*J30*J31*J32*J33*J34*J35*J36*J37</f>
        <v>169321.21152685196</v>
      </c>
      <c r="I39" s="28"/>
      <c r="J39" s="48" t="s">
        <v>45</v>
      </c>
    </row>
    <row r="40" spans="1:10" ht="15.75">
      <c r="A40" s="25" t="s">
        <v>98</v>
      </c>
      <c r="B40" s="4"/>
      <c r="C40" s="4"/>
      <c r="D40" s="4"/>
      <c r="E40" s="4"/>
      <c r="F40" s="4"/>
      <c r="G40" s="26"/>
      <c r="H40" s="29">
        <f>H39/12/30/24*248</f>
        <v>4860.145886418899</v>
      </c>
      <c r="I40" s="27"/>
      <c r="J40" s="48" t="s">
        <v>45</v>
      </c>
    </row>
    <row r="41" spans="1:10" ht="15.75">
      <c r="A41" s="3" t="s">
        <v>47</v>
      </c>
      <c r="H41" s="27">
        <f>H40/1.18*0.18</f>
        <v>741.3781860638999</v>
      </c>
      <c r="I41" s="49"/>
      <c r="J41" s="48" t="s">
        <v>45</v>
      </c>
    </row>
    <row r="42" spans="1:8" ht="15.75">
      <c r="A42" s="3"/>
      <c r="H42" s="30"/>
    </row>
    <row r="43" spans="1:11" ht="12.75">
      <c r="A43" s="31"/>
      <c r="B43" s="32"/>
      <c r="C43" s="32"/>
      <c r="D43" s="32"/>
      <c r="E43" s="32"/>
      <c r="F43" s="33"/>
      <c r="G43" s="32"/>
      <c r="H43" s="32"/>
      <c r="I43" s="32"/>
      <c r="J43" s="32"/>
      <c r="K43" s="32"/>
    </row>
    <row r="44" spans="1:3" s="1" customFormat="1" ht="12.75">
      <c r="A44" s="34" t="s">
        <v>99</v>
      </c>
      <c r="C44" s="35"/>
    </row>
    <row r="45" spans="1:2" s="1" customFormat="1" ht="12.75">
      <c r="A45" s="34" t="s">
        <v>100</v>
      </c>
      <c r="B45" s="14"/>
    </row>
    <row r="46" spans="1:6" s="1" customFormat="1" ht="12.75">
      <c r="A46" s="1" t="s">
        <v>51</v>
      </c>
      <c r="C46" s="36">
        <f>H41</f>
        <v>741.3781860638999</v>
      </c>
      <c r="D46" s="1" t="s">
        <v>101</v>
      </c>
      <c r="F46" s="35"/>
    </row>
    <row r="47" s="1" customFormat="1" ht="12.75">
      <c r="A47" s="1" t="s">
        <v>53</v>
      </c>
    </row>
    <row r="48" s="1" customFormat="1" ht="12.75"/>
    <row r="49" spans="1:6" s="1" customFormat="1" ht="12.75">
      <c r="A49" s="1" t="s">
        <v>54</v>
      </c>
      <c r="E49" s="36">
        <f>H40-H41</f>
        <v>4118.767700354999</v>
      </c>
      <c r="F49" s="1" t="s">
        <v>102</v>
      </c>
    </row>
    <row r="50" spans="1:11" s="1" customFormat="1" ht="12.75">
      <c r="A50" s="1" t="s">
        <v>103</v>
      </c>
      <c r="K50" s="50"/>
    </row>
    <row r="51" s="1" customFormat="1" ht="12.75"/>
    <row r="52" s="1" customFormat="1" ht="12.75">
      <c r="A52" s="37"/>
    </row>
    <row r="53" s="1" customFormat="1" ht="12.75"/>
    <row r="54" spans="1:10" s="1" customFormat="1" ht="12.75">
      <c r="A54" s="38"/>
      <c r="B54" s="39"/>
      <c r="C54" s="39"/>
      <c r="D54" s="39"/>
      <c r="E54" s="39"/>
      <c r="F54" s="38"/>
      <c r="G54" s="39"/>
      <c r="H54" s="39" t="s">
        <v>59</v>
      </c>
      <c r="I54" s="39"/>
      <c r="J54" s="39"/>
    </row>
    <row r="55" spans="1:10" s="1" customFormat="1" ht="12.75">
      <c r="A55" s="38"/>
      <c r="B55" s="39"/>
      <c r="C55" s="39"/>
      <c r="D55" s="39"/>
      <c r="E55" s="39"/>
      <c r="F55" s="40" t="s">
        <v>60</v>
      </c>
      <c r="G55" s="39"/>
      <c r="H55" s="39"/>
      <c r="I55" s="39"/>
      <c r="J55" s="39"/>
    </row>
    <row r="56" spans="1:10" ht="12.75" hidden="1">
      <c r="A56" s="41"/>
      <c r="B56" s="41"/>
      <c r="C56" s="41"/>
      <c r="D56" s="41"/>
      <c r="E56" s="41"/>
      <c r="F56" s="41"/>
      <c r="G56" s="41"/>
      <c r="H56" s="41" t="s">
        <v>104</v>
      </c>
      <c r="I56" s="41"/>
      <c r="J56" s="41"/>
    </row>
  </sheetData>
  <sheetProtection/>
  <mergeCells count="21">
    <mergeCell ref="A1:J1"/>
    <mergeCell ref="A2:J2"/>
    <mergeCell ref="A3:J3"/>
    <mergeCell ref="A11:K11"/>
    <mergeCell ref="A12:K12"/>
    <mergeCell ref="A13:K13"/>
    <mergeCell ref="A14:K14"/>
    <mergeCell ref="C16:K16"/>
    <mergeCell ref="A24:K24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Аренда</dc:creator>
  <cp:keywords/>
  <dc:description/>
  <cp:lastModifiedBy>Q7</cp:lastModifiedBy>
  <cp:lastPrinted>2021-02-17T11:32:36Z</cp:lastPrinted>
  <dcterms:created xsi:type="dcterms:W3CDTF">2004-11-29T03:55:35Z</dcterms:created>
  <dcterms:modified xsi:type="dcterms:W3CDTF">2022-06-16T03:56:04Z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23660819C48341F48AE036382B7BF3CC</vt:lpwstr>
  </property>
  <property fmtid="{D5CDD505-2E9C-101B-9397-08002B2CF9AE}" pid="4" name="KSOProductBuildV">
    <vt:lpwstr>1049-11.2.0.11156</vt:lpwstr>
  </property>
</Properties>
</file>